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activeTab="0"/>
  </bookViews>
  <sheets>
    <sheet name="bs" sheetId="1" r:id="rId1"/>
    <sheet name="pl" sheetId="2" r:id="rId2"/>
  </sheets>
  <definedNames>
    <definedName name="_xlnm.Print_Area" localSheetId="1">'pl'!$A$1:$H$54</definedName>
  </definedNames>
  <calcPr fullCalcOnLoad="1"/>
</workbook>
</file>

<file path=xl/sharedStrings.xml><?xml version="1.0" encoding="utf-8"?>
<sst xmlns="http://schemas.openxmlformats.org/spreadsheetml/2006/main" count="179" uniqueCount="115">
  <si>
    <t>Quarter</t>
  </si>
  <si>
    <t>Individual Period</t>
  </si>
  <si>
    <t>Current Year</t>
  </si>
  <si>
    <t xml:space="preserve">Preceding Year </t>
  </si>
  <si>
    <t>Corresponding</t>
  </si>
  <si>
    <t>Cumulative Period</t>
  </si>
  <si>
    <t>To date</t>
  </si>
  <si>
    <t>Preceding Year</t>
  </si>
  <si>
    <t>period</t>
  </si>
  <si>
    <t>RM'000</t>
  </si>
  <si>
    <t>Turnover</t>
  </si>
  <si>
    <t>(b)</t>
  </si>
  <si>
    <t>Investment income</t>
  </si>
  <si>
    <t>(c)</t>
  </si>
  <si>
    <t xml:space="preserve">Operating profit/(loss) before </t>
  </si>
  <si>
    <t>interest on borrowings,depreciation</t>
  </si>
  <si>
    <t xml:space="preserve">and ammortisation,exceptional </t>
  </si>
  <si>
    <t xml:space="preserve">items, income tax, minority </t>
  </si>
  <si>
    <t>interest and extraordinary items</t>
  </si>
  <si>
    <t>Less : interest on borrowings</t>
  </si>
  <si>
    <t>Less : depreciation and amortisation</t>
  </si>
  <si>
    <t>(d)</t>
  </si>
  <si>
    <t>Exceptional items</t>
  </si>
  <si>
    <t>(e)</t>
  </si>
  <si>
    <t>interests and extraordinary items</t>
  </si>
  <si>
    <t>(f)</t>
  </si>
  <si>
    <t>(g)</t>
  </si>
  <si>
    <t xml:space="preserve">Profit/(loss) before taxation,minority </t>
  </si>
  <si>
    <t>(h)</t>
  </si>
  <si>
    <t>Taxation</t>
  </si>
  <si>
    <t>(i)</t>
  </si>
  <si>
    <t>Profit/(loss) after taxation before</t>
  </si>
  <si>
    <t>deducting minority interests</t>
  </si>
  <si>
    <t>( ii)</t>
  </si>
  <si>
    <t>Less minority interest</t>
  </si>
  <si>
    <t>(j)</t>
  </si>
  <si>
    <t xml:space="preserve">Profit/(loss) after taxation </t>
  </si>
  <si>
    <t xml:space="preserve">attributable to members of the </t>
  </si>
  <si>
    <t>company</t>
  </si>
  <si>
    <t>Extraordinary items attributable to</t>
  </si>
  <si>
    <t>(k)(i)</t>
  </si>
  <si>
    <t>(ii)</t>
  </si>
  <si>
    <t>Extraordinary items</t>
  </si>
  <si>
    <t>Less  minority interests</t>
  </si>
  <si>
    <t>(iii)</t>
  </si>
  <si>
    <t>(l)</t>
  </si>
  <si>
    <t xml:space="preserve"> members of the company</t>
  </si>
  <si>
    <t xml:space="preserve">Profit/(loss) after taxation and  </t>
  </si>
  <si>
    <t>members of the company</t>
  </si>
  <si>
    <t>above after deducting any provision</t>
  </si>
  <si>
    <t xml:space="preserve">Earnings per share based on 2(j) </t>
  </si>
  <si>
    <t>for preference dividends,if any:</t>
  </si>
  <si>
    <t>3(a)</t>
  </si>
  <si>
    <t xml:space="preserve">    </t>
  </si>
  <si>
    <t>(i) (i)</t>
  </si>
  <si>
    <t>NA</t>
  </si>
  <si>
    <t>KHIND HOLDINGS BERHAD</t>
  </si>
  <si>
    <t>(Company No. 380310-D)</t>
  </si>
  <si>
    <t>(Incorporated in Malaysia)</t>
  </si>
  <si>
    <t>CONSOLIDATED INCOME STATEMENT</t>
  </si>
  <si>
    <t>1 (a)</t>
  </si>
  <si>
    <t>current quarter</t>
  </si>
  <si>
    <t>RM' 000</t>
  </si>
  <si>
    <t>financial year-end</t>
  </si>
  <si>
    <t>Fixed Assets</t>
  </si>
  <si>
    <t>Investment</t>
  </si>
  <si>
    <t>Current Assets</t>
  </si>
  <si>
    <t>Stocks</t>
  </si>
  <si>
    <t>Trade Debtor</t>
  </si>
  <si>
    <t>Fixed Deposits With Licensed Banks</t>
  </si>
  <si>
    <t>Cash &amp; Bank Balance</t>
  </si>
  <si>
    <t>Current Liabilities</t>
  </si>
  <si>
    <t>Trade Creditors</t>
  </si>
  <si>
    <t>Other Debtor, Deposits &amp; Prepayment</t>
  </si>
  <si>
    <t>Other Creditors &amp; accruals</t>
  </si>
  <si>
    <t>Total Current Assets</t>
  </si>
  <si>
    <t>Total current Liabilities</t>
  </si>
  <si>
    <t>Net Current Assets</t>
  </si>
  <si>
    <t>Net Total Assets</t>
  </si>
  <si>
    <t>Financed by :-</t>
  </si>
  <si>
    <t>Share Capital</t>
  </si>
  <si>
    <t>Share Premium</t>
  </si>
  <si>
    <t>Reserves On Consolidation</t>
  </si>
  <si>
    <t>Lease &amp; Hire Purchase creditors &lt;12 mths</t>
  </si>
  <si>
    <t>Lease &amp; Hire Purchase Creditors &gt;12mths</t>
  </si>
  <si>
    <t>Deferred Taxation</t>
  </si>
  <si>
    <t>CONSOLIDATED BALANCE SHEETS</t>
  </si>
  <si>
    <t>As at end of</t>
  </si>
  <si>
    <t>As at  preceding</t>
  </si>
  <si>
    <t>Amt due from Holding Company</t>
  </si>
  <si>
    <t>Net Tangible Assets per share (RM)</t>
  </si>
  <si>
    <t>Accumulated Profits-retained profit b/f</t>
  </si>
  <si>
    <t xml:space="preserve">                      </t>
  </si>
  <si>
    <t xml:space="preserve">                             -current year</t>
  </si>
  <si>
    <t>31.12.99</t>
  </si>
  <si>
    <t>(m)</t>
  </si>
  <si>
    <t>Less: Dividends</t>
  </si>
  <si>
    <t>(n)</t>
  </si>
  <si>
    <t>Less: preacquisition profit</t>
  </si>
  <si>
    <t>Net Profit</t>
  </si>
  <si>
    <t>Other income including interest income</t>
  </si>
  <si>
    <t>Share in the results of associated companies</t>
  </si>
  <si>
    <t>Operating profit/(Loss) after interest on</t>
  </si>
  <si>
    <t xml:space="preserve"> borrowings,depreciation and amortisation and </t>
  </si>
  <si>
    <t xml:space="preserve">exceptional items but before income tax, </t>
  </si>
  <si>
    <t>minority interests and extraordinary items</t>
  </si>
  <si>
    <t>Fully diluted(based on ordinary shares - sen)</t>
  </si>
  <si>
    <t>Basic( based on 30,000,000 shares</t>
  </si>
  <si>
    <t xml:space="preserve">The directors are pleased to announce the unaudited consolidated quarterly report for the financial quarter </t>
  </si>
  <si>
    <t>ended 31/3/2000.</t>
  </si>
  <si>
    <t>(1999-30,000,000 shares)  - sen )</t>
  </si>
  <si>
    <t>31.3.2000</t>
  </si>
  <si>
    <t>Note: NA = Not Applicable</t>
  </si>
  <si>
    <t>Bank borrowings</t>
  </si>
  <si>
    <t>Term Loans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</si>
</sst>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87" fontId="0" fillId="0" borderId="10" xfId="15" applyNumberFormat="1" applyBorder="1" applyAlignment="1">
      <alignment/>
    </xf>
    <xf numFmtId="0" fontId="0" fillId="0" borderId="8" xfId="0" applyBorder="1" applyAlignment="1">
      <alignment horizontal="right"/>
    </xf>
    <xf numFmtId="179" fontId="0" fillId="0" borderId="8" xfId="15" applyBorder="1" applyAlignment="1">
      <alignment/>
    </xf>
    <xf numFmtId="187" fontId="0" fillId="0" borderId="8" xfId="15" applyNumberFormat="1" applyBorder="1" applyAlignment="1">
      <alignment/>
    </xf>
    <xf numFmtId="179" fontId="0" fillId="0" borderId="10" xfId="15" applyBorder="1" applyAlignment="1">
      <alignment/>
    </xf>
    <xf numFmtId="187" fontId="0" fillId="0" borderId="8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left"/>
    </xf>
    <xf numFmtId="179" fontId="0" fillId="0" borderId="7" xfId="15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7" fontId="0" fillId="0" borderId="12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87" fontId="0" fillId="0" borderId="7" xfId="15" applyNumberFormat="1" applyBorder="1" applyAlignment="1">
      <alignment/>
    </xf>
    <xf numFmtId="187" fontId="0" fillId="0" borderId="6" xfId="15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3" xfId="0" applyNumberFormat="1" applyBorder="1" applyAlignment="1">
      <alignment/>
    </xf>
    <xf numFmtId="2" fontId="0" fillId="0" borderId="8" xfId="0" applyNumberFormat="1" applyBorder="1" applyAlignment="1">
      <alignment/>
    </xf>
    <xf numFmtId="41" fontId="0" fillId="0" borderId="10" xfId="15" applyNumberFormat="1" applyBorder="1" applyAlignment="1">
      <alignment/>
    </xf>
    <xf numFmtId="187" fontId="0" fillId="0" borderId="4" xfId="15" applyNumberFormat="1" applyBorder="1" applyAlignment="1">
      <alignment/>
    </xf>
    <xf numFmtId="187" fontId="0" fillId="0" borderId="7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87" fontId="0" fillId="0" borderId="0" xfId="0" applyNumberFormat="1" applyAlignment="1">
      <alignment/>
    </xf>
    <xf numFmtId="14" fontId="0" fillId="0" borderId="7" xfId="0" applyNumberFormat="1" applyBorder="1" applyAlignment="1">
      <alignment horizontal="right"/>
    </xf>
    <xf numFmtId="187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18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38">
      <selection activeCell="C29" sqref="C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17.14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5" ht="12.75">
      <c r="A5" t="s">
        <v>86</v>
      </c>
    </row>
    <row r="6" spans="1:3" ht="12.75">
      <c r="A6" s="7"/>
      <c r="B6" s="19" t="s">
        <v>87</v>
      </c>
      <c r="C6" s="19" t="s">
        <v>88</v>
      </c>
    </row>
    <row r="7" spans="1:3" ht="12.75">
      <c r="A7" s="8"/>
      <c r="B7" s="21" t="s">
        <v>61</v>
      </c>
      <c r="C7" s="21" t="s">
        <v>63</v>
      </c>
    </row>
    <row r="8" spans="1:3" ht="12.75">
      <c r="A8" s="8"/>
      <c r="B8" s="21" t="s">
        <v>111</v>
      </c>
      <c r="C8" s="21" t="s">
        <v>94</v>
      </c>
    </row>
    <row r="9" spans="1:3" ht="12.75">
      <c r="A9" s="9"/>
      <c r="B9" s="13" t="s">
        <v>62</v>
      </c>
      <c r="C9" s="13" t="s">
        <v>62</v>
      </c>
    </row>
    <row r="10" spans="1:3" ht="12.75">
      <c r="A10" s="8" t="s">
        <v>64</v>
      </c>
      <c r="B10" s="34">
        <f>28547+143+600</f>
        <v>29290</v>
      </c>
      <c r="C10" s="34">
        <v>28027</v>
      </c>
    </row>
    <row r="11" spans="1:3" ht="12.75">
      <c r="A11" s="8"/>
      <c r="B11" s="8"/>
      <c r="C11" s="8"/>
    </row>
    <row r="12" spans="1:3" ht="12.75">
      <c r="A12" s="8" t="s">
        <v>65</v>
      </c>
      <c r="B12" s="23">
        <v>0</v>
      </c>
      <c r="C12" s="23">
        <v>0</v>
      </c>
    </row>
    <row r="13" spans="1:3" ht="12.75">
      <c r="A13" s="8"/>
      <c r="B13" s="8"/>
      <c r="C13" s="8"/>
    </row>
    <row r="14" spans="1:3" ht="12.75">
      <c r="A14" s="9" t="s">
        <v>66</v>
      </c>
      <c r="B14" s="8"/>
      <c r="C14" s="8"/>
    </row>
    <row r="15" spans="1:3" ht="12.75">
      <c r="A15" s="8" t="s">
        <v>67</v>
      </c>
      <c r="B15" s="35">
        <v>18474</v>
      </c>
      <c r="C15" s="35">
        <v>19812</v>
      </c>
    </row>
    <row r="16" spans="1:3" ht="12.75">
      <c r="A16" s="8" t="s">
        <v>68</v>
      </c>
      <c r="B16" s="34">
        <f>17640+1706</f>
        <v>19346</v>
      </c>
      <c r="C16" s="34">
        <v>23457</v>
      </c>
    </row>
    <row r="17" spans="1:3" ht="12.75">
      <c r="A17" s="8" t="s">
        <v>73</v>
      </c>
      <c r="B17" s="34">
        <f>6176-1988+913+8+1706+108-1706-143-600</f>
        <v>4474</v>
      </c>
      <c r="C17" s="34">
        <v>2954</v>
      </c>
    </row>
    <row r="18" spans="1:3" ht="12.75">
      <c r="A18" s="8" t="s">
        <v>89</v>
      </c>
      <c r="B18" s="34">
        <f>510+1988-1706</f>
        <v>792</v>
      </c>
      <c r="C18" s="34">
        <v>942</v>
      </c>
    </row>
    <row r="19" spans="1:3" ht="12.75">
      <c r="A19" s="8" t="s">
        <v>69</v>
      </c>
      <c r="B19" s="34">
        <v>737</v>
      </c>
      <c r="C19" s="34">
        <v>736</v>
      </c>
    </row>
    <row r="20" spans="1:3" ht="12.75">
      <c r="A20" s="8" t="s">
        <v>70</v>
      </c>
      <c r="B20" s="15">
        <v>5729</v>
      </c>
      <c r="C20" s="15">
        <v>3753</v>
      </c>
    </row>
    <row r="21" spans="1:3" ht="12.75">
      <c r="A21" s="11" t="s">
        <v>75</v>
      </c>
      <c r="B21" s="12">
        <f>SUM(B15:B20)</f>
        <v>49552</v>
      </c>
      <c r="C21" s="36">
        <f>SUM(C15:C20)</f>
        <v>51654</v>
      </c>
    </row>
    <row r="22" spans="1:3" ht="12.75">
      <c r="A22" s="8"/>
      <c r="B22" s="8"/>
      <c r="C22" s="8"/>
    </row>
    <row r="23" spans="1:3" ht="12.75">
      <c r="A23" s="9" t="s">
        <v>71</v>
      </c>
      <c r="B23" s="9"/>
      <c r="C23" s="9"/>
    </row>
    <row r="24" spans="1:3" ht="12.75">
      <c r="A24" s="8" t="s">
        <v>72</v>
      </c>
      <c r="B24" s="34">
        <v>9439</v>
      </c>
      <c r="C24" s="34">
        <v>12085</v>
      </c>
    </row>
    <row r="25" spans="1:3" ht="12.75">
      <c r="A25" s="8" t="s">
        <v>74</v>
      </c>
      <c r="B25" s="34">
        <f>1518+45</f>
        <v>1563</v>
      </c>
      <c r="C25" s="34">
        <v>2259</v>
      </c>
    </row>
    <row r="26" spans="1:3" ht="12.75">
      <c r="A26" s="8" t="s">
        <v>83</v>
      </c>
      <c r="B26" s="34">
        <v>107</v>
      </c>
      <c r="C26" s="34">
        <v>207</v>
      </c>
    </row>
    <row r="27" spans="1:3" ht="12.75">
      <c r="A27" s="8" t="s">
        <v>113</v>
      </c>
      <c r="B27" s="34">
        <v>12358</v>
      </c>
      <c r="C27" s="34">
        <v>9736</v>
      </c>
    </row>
    <row r="28" spans="1:3" ht="12.75">
      <c r="A28" s="8" t="s">
        <v>114</v>
      </c>
      <c r="B28" s="34">
        <v>437</v>
      </c>
      <c r="C28" s="34">
        <v>528</v>
      </c>
    </row>
    <row r="29" spans="1:3" ht="12" customHeight="1">
      <c r="A29" s="8" t="s">
        <v>29</v>
      </c>
      <c r="B29" s="34">
        <v>126</v>
      </c>
      <c r="C29" s="34">
        <v>335</v>
      </c>
    </row>
    <row r="30" spans="1:3" ht="12.75">
      <c r="A30" s="11" t="s">
        <v>76</v>
      </c>
      <c r="B30" s="12">
        <f>SUM(B24:B29)</f>
        <v>24030</v>
      </c>
      <c r="C30" s="36">
        <f>SUM(C24:C29)</f>
        <v>25150</v>
      </c>
    </row>
    <row r="31" spans="1:3" ht="12.75">
      <c r="A31" s="8"/>
      <c r="B31" s="8"/>
      <c r="C31" s="8"/>
    </row>
    <row r="32" spans="1:3" ht="12.75">
      <c r="A32" s="11" t="s">
        <v>77</v>
      </c>
      <c r="B32" s="36">
        <f>SUM(B21-B30)</f>
        <v>25522</v>
      </c>
      <c r="C32" s="36">
        <f>SUM(C21-C30)</f>
        <v>26504</v>
      </c>
    </row>
    <row r="33" spans="1:3" ht="12.75">
      <c r="A33" s="8"/>
      <c r="B33" s="8"/>
      <c r="C33" s="8"/>
    </row>
    <row r="34" spans="1:3" ht="13.5" thickBot="1">
      <c r="A34" s="33" t="s">
        <v>78</v>
      </c>
      <c r="B34" s="37">
        <f>SUM(B10+B32)</f>
        <v>54812</v>
      </c>
      <c r="C34" s="37">
        <f>SUM(C10+C32)</f>
        <v>54531</v>
      </c>
    </row>
    <row r="35" spans="1:3" ht="13.5" thickTop="1">
      <c r="A35" s="8"/>
      <c r="B35" s="8"/>
      <c r="C35" s="8"/>
    </row>
    <row r="36" spans="1:3" ht="12.75">
      <c r="A36" s="8" t="s">
        <v>79</v>
      </c>
      <c r="B36" s="8"/>
      <c r="C36" s="8"/>
    </row>
    <row r="37" spans="1:3" ht="12.75">
      <c r="A37" s="8" t="s">
        <v>80</v>
      </c>
      <c r="B37" s="34">
        <v>30000</v>
      </c>
      <c r="C37" s="34">
        <v>30000</v>
      </c>
    </row>
    <row r="38" spans="1:3" ht="12.75">
      <c r="A38" s="8" t="s">
        <v>81</v>
      </c>
      <c r="B38" s="34">
        <v>4868</v>
      </c>
      <c r="C38" s="34">
        <v>4868</v>
      </c>
    </row>
    <row r="39" spans="1:3" ht="12.75">
      <c r="A39" s="8" t="s">
        <v>82</v>
      </c>
      <c r="B39" s="41">
        <v>7755</v>
      </c>
      <c r="C39" s="34">
        <v>7840</v>
      </c>
    </row>
    <row r="40" spans="1:3" ht="12.75">
      <c r="A40" s="8"/>
      <c r="B40" s="42"/>
      <c r="C40" s="34"/>
    </row>
    <row r="41" spans="1:3" ht="12.75">
      <c r="A41" s="8" t="s">
        <v>91</v>
      </c>
      <c r="B41" s="40">
        <f>SUM(C43)</f>
        <v>10095</v>
      </c>
      <c r="C41" s="34">
        <v>4577</v>
      </c>
    </row>
    <row r="42" spans="1:3" ht="12.75">
      <c r="A42" s="9" t="s">
        <v>93</v>
      </c>
      <c r="B42" s="15">
        <f>SUM(pl!C48)</f>
        <v>518</v>
      </c>
      <c r="C42" s="15">
        <f>7618-2100</f>
        <v>5518</v>
      </c>
    </row>
    <row r="43" spans="1:3" ht="12.75">
      <c r="A43" s="8"/>
      <c r="B43" s="40">
        <f>SUM(B41:B42)</f>
        <v>10613</v>
      </c>
      <c r="C43" s="34">
        <f>SUM(C41:C42)</f>
        <v>10095</v>
      </c>
    </row>
    <row r="44" spans="1:3" ht="12.75">
      <c r="A44" s="9" t="s">
        <v>92</v>
      </c>
      <c r="B44" s="15"/>
      <c r="C44" s="15"/>
    </row>
    <row r="45" spans="1:3" ht="12.75">
      <c r="A45" s="11"/>
      <c r="B45" s="36">
        <f>SUM(B37:B39)+B43</f>
        <v>53236</v>
      </c>
      <c r="C45" s="36">
        <f>SUM(C37:C39)+C43</f>
        <v>52803</v>
      </c>
    </row>
    <row r="46" spans="1:3" ht="12.75">
      <c r="A46" s="8"/>
      <c r="B46" s="34"/>
      <c r="C46" s="8"/>
    </row>
    <row r="47" spans="1:5" ht="12.75">
      <c r="A47" s="8" t="s">
        <v>114</v>
      </c>
      <c r="B47" s="34">
        <v>281</v>
      </c>
      <c r="C47" s="34">
        <v>466</v>
      </c>
      <c r="E47" s="43"/>
    </row>
    <row r="48" spans="1:3" ht="12.75">
      <c r="A48" s="8" t="s">
        <v>84</v>
      </c>
      <c r="B48" s="34">
        <v>191</v>
      </c>
      <c r="C48" s="34">
        <v>158</v>
      </c>
    </row>
    <row r="49" spans="1:3" ht="12.75">
      <c r="A49" s="9" t="s">
        <v>85</v>
      </c>
      <c r="B49" s="15">
        <v>1104</v>
      </c>
      <c r="C49" s="15">
        <v>1104</v>
      </c>
    </row>
    <row r="50" spans="1:3" ht="12.75">
      <c r="A50" s="11"/>
      <c r="B50" s="12">
        <f>SUM(B47:B49)</f>
        <v>1576</v>
      </c>
      <c r="C50" s="12">
        <f>SUM(C47:C49)</f>
        <v>1728</v>
      </c>
    </row>
    <row r="51" spans="1:3" ht="12.75">
      <c r="A51" s="8"/>
      <c r="B51" s="34"/>
      <c r="C51" s="34"/>
    </row>
    <row r="52" spans="1:3" ht="13.5" thickBot="1">
      <c r="A52" s="33"/>
      <c r="B52" s="37">
        <f>SUM(B45+B50)</f>
        <v>54812</v>
      </c>
      <c r="C52" s="37">
        <f>SUM(C45+C50)</f>
        <v>54531</v>
      </c>
    </row>
    <row r="53" spans="1:3" ht="13.5" thickTop="1">
      <c r="A53" s="8"/>
      <c r="B53" s="8"/>
      <c r="C53" s="8"/>
    </row>
    <row r="54" spans="1:3" ht="12.75">
      <c r="A54" s="9" t="s">
        <v>90</v>
      </c>
      <c r="B54" s="38">
        <f>SUM(B45)/B37</f>
        <v>1.7745333333333333</v>
      </c>
      <c r="C54" s="38">
        <f>SUM(C45)/C37</f>
        <v>1.7601</v>
      </c>
    </row>
  </sheetData>
  <printOptions/>
  <pageMargins left="0.75" right="0.75" top="1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42">
      <selection activeCell="B56" sqref="B56"/>
    </sheetView>
  </sheetViews>
  <sheetFormatPr defaultColWidth="9.140625" defaultRowHeight="12.75"/>
  <cols>
    <col min="1" max="1" width="4.28125" style="0" customWidth="1"/>
    <col min="2" max="2" width="38.28125" style="0" customWidth="1"/>
    <col min="3" max="3" width="11.57421875" style="0" customWidth="1"/>
    <col min="4" max="4" width="13.28125" style="0" customWidth="1"/>
    <col min="5" max="5" width="11.421875" style="0" customWidth="1"/>
    <col min="6" max="6" width="13.281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108</v>
      </c>
    </row>
    <row r="5" ht="12.75">
      <c r="A5" t="s">
        <v>109</v>
      </c>
    </row>
    <row r="6" spans="1:2" ht="12.75">
      <c r="A6" s="32" t="s">
        <v>59</v>
      </c>
      <c r="B6" s="31"/>
    </row>
    <row r="7" spans="1:6" ht="12.75">
      <c r="A7" s="7"/>
      <c r="B7" s="2"/>
      <c r="C7" s="53" t="s">
        <v>1</v>
      </c>
      <c r="D7" s="54"/>
      <c r="E7" s="53" t="s">
        <v>5</v>
      </c>
      <c r="F7" s="54"/>
    </row>
    <row r="8" spans="1:6" ht="12.75">
      <c r="A8" s="8"/>
      <c r="B8" s="4"/>
      <c r="C8" s="7" t="s">
        <v>2</v>
      </c>
      <c r="D8" s="7" t="s">
        <v>3</v>
      </c>
      <c r="E8" s="7" t="s">
        <v>2</v>
      </c>
      <c r="F8" s="7" t="s">
        <v>7</v>
      </c>
    </row>
    <row r="9" spans="1:6" ht="12.75">
      <c r="A9" s="8"/>
      <c r="B9" s="4"/>
      <c r="C9" s="8" t="s">
        <v>0</v>
      </c>
      <c r="D9" s="8" t="s">
        <v>4</v>
      </c>
      <c r="E9" s="8" t="s">
        <v>6</v>
      </c>
      <c r="F9" s="8" t="s">
        <v>4</v>
      </c>
    </row>
    <row r="10" spans="1:6" ht="12.75">
      <c r="A10" s="8"/>
      <c r="B10" s="4"/>
      <c r="C10" s="8"/>
      <c r="D10" s="8" t="s">
        <v>0</v>
      </c>
      <c r="E10" s="8"/>
      <c r="F10" s="8" t="s">
        <v>8</v>
      </c>
    </row>
    <row r="11" spans="1:6" ht="12.75">
      <c r="A11" s="8"/>
      <c r="B11" s="4"/>
      <c r="C11" s="44">
        <v>36616</v>
      </c>
      <c r="D11" s="44">
        <v>36250</v>
      </c>
      <c r="E11" s="44">
        <v>36616</v>
      </c>
      <c r="F11" s="44">
        <v>36250</v>
      </c>
    </row>
    <row r="12" spans="1:6" ht="12.75">
      <c r="A12" s="9"/>
      <c r="B12" s="6"/>
      <c r="C12" s="13" t="s">
        <v>9</v>
      </c>
      <c r="D12" s="13" t="s">
        <v>9</v>
      </c>
      <c r="E12" s="13" t="s">
        <v>9</v>
      </c>
      <c r="F12" s="13" t="s">
        <v>9</v>
      </c>
    </row>
    <row r="13" spans="1:6" ht="12.75">
      <c r="A13" s="11" t="s">
        <v>60</v>
      </c>
      <c r="B13" s="10" t="s">
        <v>10</v>
      </c>
      <c r="C13" s="12">
        <v>20931</v>
      </c>
      <c r="D13" s="18" t="s">
        <v>55</v>
      </c>
      <c r="E13" s="12">
        <v>20931</v>
      </c>
      <c r="F13" s="18" t="s">
        <v>55</v>
      </c>
    </row>
    <row r="14" spans="1:6" ht="12.75">
      <c r="A14" s="18" t="s">
        <v>11</v>
      </c>
      <c r="B14" s="10" t="s">
        <v>12</v>
      </c>
      <c r="C14" s="16">
        <v>0</v>
      </c>
      <c r="D14" s="18" t="s">
        <v>55</v>
      </c>
      <c r="E14" s="12">
        <v>0</v>
      </c>
      <c r="F14" s="18" t="s">
        <v>55</v>
      </c>
    </row>
    <row r="15" spans="1:6" ht="12.75">
      <c r="A15" s="19" t="s">
        <v>13</v>
      </c>
      <c r="B15" s="52" t="s">
        <v>100</v>
      </c>
      <c r="C15" s="15">
        <v>111</v>
      </c>
      <c r="D15" s="13" t="s">
        <v>55</v>
      </c>
      <c r="E15" s="15">
        <v>111</v>
      </c>
      <c r="F15" s="13" t="s">
        <v>55</v>
      </c>
    </row>
    <row r="16" spans="1:6" ht="12.75">
      <c r="A16" s="20">
        <v>2</v>
      </c>
      <c r="B16" s="2" t="s">
        <v>14</v>
      </c>
      <c r="C16" s="7"/>
      <c r="D16" s="19"/>
      <c r="E16" s="7"/>
      <c r="F16" s="19"/>
    </row>
    <row r="17" spans="1:6" ht="12.75">
      <c r="A17" s="21"/>
      <c r="B17" s="4" t="s">
        <v>15</v>
      </c>
      <c r="C17" s="8"/>
      <c r="D17" s="21"/>
      <c r="E17" s="8"/>
      <c r="F17" s="21"/>
    </row>
    <row r="18" spans="1:6" ht="12.75">
      <c r="A18" s="21"/>
      <c r="B18" s="4" t="s">
        <v>16</v>
      </c>
      <c r="C18" s="8"/>
      <c r="D18" s="21"/>
      <c r="E18" s="8"/>
      <c r="F18" s="21"/>
    </row>
    <row r="19" spans="1:6" ht="12.75">
      <c r="A19" s="21"/>
      <c r="B19" s="4" t="s">
        <v>17</v>
      </c>
      <c r="C19" s="8"/>
      <c r="D19" s="21"/>
      <c r="E19" s="8"/>
      <c r="F19" s="21"/>
    </row>
    <row r="20" spans="1:6" ht="12.75">
      <c r="A20" s="13"/>
      <c r="B20" s="6" t="s">
        <v>18</v>
      </c>
      <c r="C20" s="15">
        <f>708+113+557</f>
        <v>1378</v>
      </c>
      <c r="D20" s="13" t="s">
        <v>55</v>
      </c>
      <c r="E20" s="15">
        <v>1378</v>
      </c>
      <c r="F20" s="13" t="s">
        <v>55</v>
      </c>
    </row>
    <row r="21" spans="1:6" ht="12.75">
      <c r="A21" s="22" t="s">
        <v>11</v>
      </c>
      <c r="B21" s="10" t="s">
        <v>19</v>
      </c>
      <c r="C21" s="39">
        <v>113</v>
      </c>
      <c r="D21" s="18" t="s">
        <v>55</v>
      </c>
      <c r="E21" s="39">
        <v>113</v>
      </c>
      <c r="F21" s="18" t="s">
        <v>55</v>
      </c>
    </row>
    <row r="22" spans="1:6" ht="12.75">
      <c r="A22" s="22" t="s">
        <v>13</v>
      </c>
      <c r="B22" s="10" t="s">
        <v>20</v>
      </c>
      <c r="C22" s="39">
        <v>557</v>
      </c>
      <c r="D22" s="18" t="s">
        <v>55</v>
      </c>
      <c r="E22" s="39">
        <v>557</v>
      </c>
      <c r="F22" s="18" t="s">
        <v>55</v>
      </c>
    </row>
    <row r="23" spans="1:6" ht="12.75">
      <c r="A23" s="22" t="s">
        <v>21</v>
      </c>
      <c r="B23" s="10" t="s">
        <v>22</v>
      </c>
      <c r="C23" s="16">
        <v>0</v>
      </c>
      <c r="D23" s="18" t="s">
        <v>55</v>
      </c>
      <c r="E23" s="16">
        <v>0</v>
      </c>
      <c r="F23" s="18" t="s">
        <v>55</v>
      </c>
    </row>
    <row r="24" spans="1:6" ht="12.75">
      <c r="A24" s="20" t="s">
        <v>23</v>
      </c>
      <c r="B24" s="2" t="s">
        <v>102</v>
      </c>
      <c r="C24" s="7"/>
      <c r="D24" s="19"/>
      <c r="E24" s="7"/>
      <c r="F24" s="19"/>
    </row>
    <row r="25" spans="1:6" ht="12.75">
      <c r="A25" s="24"/>
      <c r="B25" s="4" t="s">
        <v>103</v>
      </c>
      <c r="C25" s="8"/>
      <c r="D25" s="21"/>
      <c r="E25" s="8"/>
      <c r="F25" s="21"/>
    </row>
    <row r="26" spans="1:6" ht="12.75">
      <c r="A26" s="24"/>
      <c r="B26" s="4" t="s">
        <v>104</v>
      </c>
      <c r="C26" s="8"/>
      <c r="D26" s="21"/>
      <c r="E26" s="8"/>
      <c r="F26" s="21"/>
    </row>
    <row r="27" spans="1:6" ht="12.75">
      <c r="A27" s="25"/>
      <c r="B27" s="6" t="s">
        <v>105</v>
      </c>
      <c r="C27" s="15">
        <f>SUM(C20-C21-C22)</f>
        <v>708</v>
      </c>
      <c r="D27" s="13" t="s">
        <v>55</v>
      </c>
      <c r="E27" s="15">
        <f>SUM(E20-E21-E22)</f>
        <v>708</v>
      </c>
      <c r="F27" s="13" t="s">
        <v>55</v>
      </c>
    </row>
    <row r="28" spans="1:6" ht="12.75">
      <c r="A28" s="25" t="s">
        <v>25</v>
      </c>
      <c r="B28" s="6" t="s">
        <v>101</v>
      </c>
      <c r="C28" s="14">
        <v>0</v>
      </c>
      <c r="D28" s="13" t="s">
        <v>55</v>
      </c>
      <c r="E28" s="14">
        <v>0</v>
      </c>
      <c r="F28" s="13" t="s">
        <v>55</v>
      </c>
    </row>
    <row r="29" spans="1:6" ht="12.75">
      <c r="A29" s="20" t="s">
        <v>26</v>
      </c>
      <c r="B29" s="2" t="s">
        <v>27</v>
      </c>
      <c r="C29" s="7"/>
      <c r="D29" s="19"/>
      <c r="E29" s="7"/>
      <c r="F29" s="19"/>
    </row>
    <row r="30" spans="1:6" ht="12.75">
      <c r="A30" s="25"/>
      <c r="B30" s="6" t="s">
        <v>24</v>
      </c>
      <c r="C30" s="17">
        <f>SUM(C27)+C28</f>
        <v>708</v>
      </c>
      <c r="D30" s="13" t="s">
        <v>55</v>
      </c>
      <c r="E30" s="17">
        <f>SUM(E27)+E28</f>
        <v>708</v>
      </c>
      <c r="F30" s="13" t="s">
        <v>55</v>
      </c>
    </row>
    <row r="31" spans="1:6" ht="12.75">
      <c r="A31" s="22" t="s">
        <v>28</v>
      </c>
      <c r="B31" s="10" t="s">
        <v>29</v>
      </c>
      <c r="C31" s="39">
        <v>190</v>
      </c>
      <c r="D31" s="18" t="s">
        <v>55</v>
      </c>
      <c r="E31" s="17">
        <v>190</v>
      </c>
      <c r="F31" s="18" t="s">
        <v>55</v>
      </c>
    </row>
    <row r="32" spans="1:6" ht="12.75">
      <c r="A32" s="19" t="s">
        <v>54</v>
      </c>
      <c r="B32" s="2" t="s">
        <v>31</v>
      </c>
      <c r="C32" s="7"/>
      <c r="D32" s="19"/>
      <c r="E32" s="7"/>
      <c r="F32" s="19"/>
    </row>
    <row r="33" spans="1:6" ht="12.75">
      <c r="A33" s="13"/>
      <c r="B33" s="6" t="s">
        <v>32</v>
      </c>
      <c r="C33" s="17">
        <f>SUM(C30)-C31</f>
        <v>518</v>
      </c>
      <c r="D33" s="13" t="s">
        <v>55</v>
      </c>
      <c r="E33" s="17">
        <f>SUM(E30)-E31</f>
        <v>518</v>
      </c>
      <c r="F33" s="13" t="s">
        <v>55</v>
      </c>
    </row>
    <row r="34" spans="1:6" ht="12.75">
      <c r="A34" s="21" t="s">
        <v>33</v>
      </c>
      <c r="B34" s="4" t="s">
        <v>34</v>
      </c>
      <c r="C34" s="23">
        <v>0</v>
      </c>
      <c r="D34" s="21" t="s">
        <v>55</v>
      </c>
      <c r="E34" s="23">
        <v>0</v>
      </c>
      <c r="F34" s="21" t="s">
        <v>55</v>
      </c>
    </row>
    <row r="35" spans="1:6" ht="12.75">
      <c r="A35" s="7" t="s">
        <v>35</v>
      </c>
      <c r="B35" s="2" t="s">
        <v>36</v>
      </c>
      <c r="C35" s="7"/>
      <c r="D35" s="19"/>
      <c r="E35" s="7"/>
      <c r="F35" s="19"/>
    </row>
    <row r="36" spans="1:6" ht="12.75">
      <c r="A36" s="8"/>
      <c r="B36" s="4" t="s">
        <v>37</v>
      </c>
      <c r="C36" s="8"/>
      <c r="D36" s="21" t="s">
        <v>53</v>
      </c>
      <c r="E36" s="8"/>
      <c r="F36" s="21" t="s">
        <v>53</v>
      </c>
    </row>
    <row r="37" spans="1:6" ht="12.75">
      <c r="A37" s="9"/>
      <c r="B37" s="6" t="s">
        <v>38</v>
      </c>
      <c r="C37" s="17">
        <f>SUM(C33-C34)</f>
        <v>518</v>
      </c>
      <c r="D37" s="13" t="s">
        <v>55</v>
      </c>
      <c r="E37" s="17">
        <f>SUM(E33-E34)</f>
        <v>518</v>
      </c>
      <c r="F37" s="13" t="s">
        <v>55</v>
      </c>
    </row>
    <row r="38" spans="1:6" ht="12.75">
      <c r="A38" s="11" t="s">
        <v>40</v>
      </c>
      <c r="B38" s="10" t="s">
        <v>42</v>
      </c>
      <c r="C38" s="16">
        <v>0</v>
      </c>
      <c r="D38" s="18" t="s">
        <v>55</v>
      </c>
      <c r="E38" s="16">
        <v>0</v>
      </c>
      <c r="F38" s="18" t="s">
        <v>55</v>
      </c>
    </row>
    <row r="39" spans="1:6" ht="12.75">
      <c r="A39" s="18" t="s">
        <v>41</v>
      </c>
      <c r="B39" s="10" t="s">
        <v>43</v>
      </c>
      <c r="C39" s="16">
        <v>0</v>
      </c>
      <c r="D39" s="18" t="s">
        <v>55</v>
      </c>
      <c r="E39" s="16">
        <v>0</v>
      </c>
      <c r="F39" s="18" t="s">
        <v>55</v>
      </c>
    </row>
    <row r="40" spans="1:6" ht="12.75">
      <c r="A40" s="19" t="s">
        <v>44</v>
      </c>
      <c r="B40" s="2" t="s">
        <v>39</v>
      </c>
      <c r="C40" s="7"/>
      <c r="D40" s="19"/>
      <c r="E40" s="7"/>
      <c r="F40" s="19"/>
    </row>
    <row r="41" spans="1:6" ht="12.75">
      <c r="A41" s="9"/>
      <c r="B41" s="6" t="s">
        <v>46</v>
      </c>
      <c r="C41" s="14">
        <f>SUM(C38:C39)</f>
        <v>0</v>
      </c>
      <c r="D41" s="13" t="s">
        <v>55</v>
      </c>
      <c r="E41" s="14">
        <f>SUM(E38:E39)</f>
        <v>0</v>
      </c>
      <c r="F41" s="13" t="s">
        <v>55</v>
      </c>
    </row>
    <row r="42" spans="1:6" ht="12.75">
      <c r="A42" s="1" t="s">
        <v>45</v>
      </c>
      <c r="B42" s="7" t="s">
        <v>47</v>
      </c>
      <c r="C42" s="7"/>
      <c r="D42" s="19"/>
      <c r="E42" s="7"/>
      <c r="F42" s="19"/>
    </row>
    <row r="43" spans="1:6" ht="12.75">
      <c r="A43" s="3"/>
      <c r="B43" s="8" t="s">
        <v>39</v>
      </c>
      <c r="C43" s="8"/>
      <c r="D43" s="21"/>
      <c r="E43" s="8"/>
      <c r="F43" s="21"/>
    </row>
    <row r="44" spans="1:6" ht="13.5" thickBot="1">
      <c r="A44" s="26"/>
      <c r="B44" s="27" t="s">
        <v>48</v>
      </c>
      <c r="C44" s="28">
        <f>SUM(C37)+C41</f>
        <v>518</v>
      </c>
      <c r="D44" s="30" t="s">
        <v>55</v>
      </c>
      <c r="E44" s="28">
        <f>SUM(E37)+E41</f>
        <v>518</v>
      </c>
      <c r="F44" s="30" t="s">
        <v>55</v>
      </c>
    </row>
    <row r="45" spans="1:6" ht="13.5" thickTop="1">
      <c r="A45" s="51" t="s">
        <v>95</v>
      </c>
      <c r="B45" s="50" t="s">
        <v>98</v>
      </c>
      <c r="C45" s="49">
        <v>0</v>
      </c>
      <c r="D45" s="48" t="s">
        <v>55</v>
      </c>
      <c r="E45" s="49">
        <v>0</v>
      </c>
      <c r="F45" s="48" t="s">
        <v>55</v>
      </c>
    </row>
    <row r="46" spans="1:6" ht="12.75">
      <c r="A46" s="8"/>
      <c r="B46" s="4"/>
      <c r="C46" s="45">
        <f>SUM(C44-C45)</f>
        <v>518</v>
      </c>
      <c r="D46" s="21" t="s">
        <v>55</v>
      </c>
      <c r="E46" s="45">
        <f>SUM(E44-E45)</f>
        <v>518</v>
      </c>
      <c r="F46" s="21" t="s">
        <v>55</v>
      </c>
    </row>
    <row r="47" spans="1:6" ht="12.75">
      <c r="A47" s="8" t="s">
        <v>97</v>
      </c>
      <c r="B47" s="4" t="s">
        <v>96</v>
      </c>
      <c r="C47" s="45">
        <v>0</v>
      </c>
      <c r="D47" s="21" t="s">
        <v>55</v>
      </c>
      <c r="E47" s="45">
        <v>0</v>
      </c>
      <c r="F47" s="21" t="s">
        <v>55</v>
      </c>
    </row>
    <row r="48" spans="1:6" ht="13.5" thickBot="1">
      <c r="A48" s="33"/>
      <c r="B48" s="46" t="s">
        <v>99</v>
      </c>
      <c r="C48" s="37">
        <f>SUM(C44-C47)</f>
        <v>518</v>
      </c>
      <c r="D48" s="47" t="s">
        <v>55</v>
      </c>
      <c r="E48" s="37">
        <f>SUM(E44-E47)</f>
        <v>518</v>
      </c>
      <c r="F48" s="47" t="s">
        <v>55</v>
      </c>
    </row>
    <row r="49" spans="1:6" ht="13.5" thickTop="1">
      <c r="A49" s="8" t="s">
        <v>52</v>
      </c>
      <c r="B49" s="4" t="s">
        <v>50</v>
      </c>
      <c r="C49" s="8"/>
      <c r="D49" s="21"/>
      <c r="E49" s="8"/>
      <c r="F49" s="21"/>
    </row>
    <row r="50" spans="1:6" ht="12.75">
      <c r="A50" s="21"/>
      <c r="B50" s="4" t="s">
        <v>49</v>
      </c>
      <c r="C50" s="8"/>
      <c r="D50" s="21"/>
      <c r="E50" s="8"/>
      <c r="F50" s="21"/>
    </row>
    <row r="51" spans="1:6" ht="12.75">
      <c r="A51" s="21"/>
      <c r="B51" s="4" t="s">
        <v>51</v>
      </c>
      <c r="C51" s="8"/>
      <c r="D51" s="21"/>
      <c r="E51" s="8"/>
      <c r="F51" s="21"/>
    </row>
    <row r="52" spans="1:6" ht="12.75">
      <c r="A52" s="5" t="s">
        <v>30</v>
      </c>
      <c r="B52" s="8" t="s">
        <v>107</v>
      </c>
      <c r="C52" s="4"/>
      <c r="D52" s="21"/>
      <c r="E52" s="8"/>
      <c r="F52" s="21"/>
    </row>
    <row r="53" spans="1:6" ht="12.75">
      <c r="A53" s="21"/>
      <c r="B53" s="4" t="s">
        <v>110</v>
      </c>
      <c r="C53" s="29">
        <f>C37/30000*100</f>
        <v>1.7266666666666666</v>
      </c>
      <c r="D53" s="21" t="s">
        <v>55</v>
      </c>
      <c r="E53" s="29">
        <f>E37/30000*100</f>
        <v>1.7266666666666666</v>
      </c>
      <c r="F53" s="21" t="s">
        <v>55</v>
      </c>
    </row>
    <row r="54" spans="1:6" ht="12.75">
      <c r="A54" s="13" t="s">
        <v>41</v>
      </c>
      <c r="B54" s="6" t="s">
        <v>106</v>
      </c>
      <c r="C54" s="14">
        <v>0</v>
      </c>
      <c r="D54" s="13" t="s">
        <v>55</v>
      </c>
      <c r="E54" s="14">
        <v>0</v>
      </c>
      <c r="F54" s="13" t="s">
        <v>55</v>
      </c>
    </row>
    <row r="56" ht="12.75">
      <c r="B56" t="s">
        <v>112</v>
      </c>
    </row>
  </sheetData>
  <mergeCells count="2">
    <mergeCell ref="C7:D7"/>
    <mergeCell ref="E7:F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2000-05-24T03:59:54Z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